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I593" s="1"/>
  <c r="H559"/>
  <c r="G559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H551" s="1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H433"/>
  <c r="G433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H383" s="1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G341" s="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H265"/>
  <c r="G265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I257" s="1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G509" l="1"/>
  <c r="H47"/>
  <c r="I425"/>
  <c r="G299"/>
  <c r="F593"/>
  <c r="J593"/>
  <c r="H299"/>
  <c r="F383"/>
  <c r="J383"/>
  <c r="G425"/>
  <c r="H467"/>
  <c r="I509"/>
  <c r="F551"/>
  <c r="J551"/>
  <c r="G593"/>
  <c r="I299"/>
  <c r="H425"/>
  <c r="I467"/>
  <c r="F509"/>
  <c r="J509"/>
  <c r="H593"/>
  <c r="G383"/>
  <c r="H257"/>
  <c r="H215"/>
  <c r="G215"/>
  <c r="I551"/>
  <c r="G551"/>
  <c r="H509"/>
  <c r="G467"/>
  <c r="F425"/>
  <c r="J425"/>
  <c r="I383"/>
  <c r="H341"/>
  <c r="I341"/>
  <c r="F341"/>
  <c r="J341"/>
  <c r="F257"/>
  <c r="J257"/>
  <c r="G257"/>
  <c r="I215"/>
  <c r="F215"/>
  <c r="J215"/>
  <c r="G173"/>
  <c r="J173"/>
  <c r="I173"/>
  <c r="H173"/>
  <c r="F173"/>
  <c r="F131"/>
  <c r="I131"/>
  <c r="H131"/>
  <c r="G131"/>
  <c r="I89"/>
  <c r="J89"/>
  <c r="H89"/>
  <c r="G89"/>
  <c r="F89"/>
  <c r="J47"/>
  <c r="I47"/>
  <c r="G47"/>
  <c r="F47"/>
  <c r="H594" l="1"/>
  <c r="J594"/>
  <c r="F594"/>
  <c r="I594"/>
  <c r="G594"/>
  <c r="L383"/>
  <c r="L353"/>
  <c r="L131"/>
  <c r="L101"/>
  <c r="L489"/>
  <c r="L494"/>
  <c r="L437"/>
  <c r="L467"/>
  <c r="L207"/>
  <c r="L321"/>
  <c r="L326"/>
  <c r="L447"/>
  <c r="L452"/>
  <c r="L410"/>
  <c r="L405"/>
  <c r="L543"/>
  <c r="L257"/>
  <c r="L227"/>
  <c r="L291"/>
  <c r="L395"/>
  <c r="L425"/>
  <c r="L269"/>
  <c r="L299"/>
  <c r="L185"/>
  <c r="L215"/>
  <c r="L551"/>
  <c r="L521"/>
  <c r="L573"/>
  <c r="L578"/>
  <c r="L89"/>
  <c r="L59"/>
  <c r="L256"/>
  <c r="L424"/>
  <c r="L417"/>
  <c r="L501"/>
  <c r="L46"/>
  <c r="L81"/>
  <c r="L116"/>
  <c r="L111"/>
  <c r="L130"/>
  <c r="L563"/>
  <c r="L593"/>
  <c r="L592"/>
  <c r="L585"/>
  <c r="L143"/>
  <c r="L173"/>
  <c r="L249"/>
  <c r="L311"/>
  <c r="L341"/>
  <c r="L509"/>
  <c r="L479"/>
  <c r="L69"/>
  <c r="L74"/>
  <c r="L195"/>
  <c r="L200"/>
  <c r="L536"/>
  <c r="L531"/>
  <c r="L459"/>
  <c r="L508"/>
  <c r="L39"/>
  <c r="L172"/>
  <c r="L17"/>
  <c r="L47"/>
  <c r="L594"/>
  <c r="L237"/>
  <c r="L242"/>
  <c r="L368"/>
  <c r="L363"/>
  <c r="L158"/>
  <c r="L153"/>
  <c r="L32"/>
  <c r="L27"/>
  <c r="L279"/>
  <c r="L284"/>
  <c r="L466"/>
  <c r="L123"/>
  <c r="L165"/>
  <c r="L340"/>
  <c r="L375"/>
  <c r="L298"/>
  <c r="L214"/>
  <c r="L550"/>
  <c r="L88"/>
  <c r="L333"/>
  <c r="L382"/>
</calcChain>
</file>

<file path=xl/sharedStrings.xml><?xml version="1.0" encoding="utf-8"?>
<sst xmlns="http://schemas.openxmlformats.org/spreadsheetml/2006/main" count="665" uniqueCount="138">
  <si>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</si>
  <si>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</si>
  <si>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</si>
  <si>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</si>
  <si>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</si>
  <si>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</si>
  <si>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</si>
  <si>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</si>
  <si>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</si>
  <si>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</si>
  <si>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</si>
  <si>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</si>
  <si>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</si>
  <si>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</si>
  <si>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</si>
  <si>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</si>
  <si>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</si>
  <si>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</si>
  <si>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</si>
  <si>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</si>
  <si>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</si>
  <si>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</si>
  <si>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</si>
  <si>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</si>
  <si>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</si>
  <si>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</si>
  <si>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</si>
  <si>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</si>
  <si>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</si>
  <si>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</si>
  <si>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</si>
  <si>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</si>
  <si>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</si>
  <si>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</si>
  <si>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</si>
  <si>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</si>
  <si>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</si>
  <si>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</si>
  <si>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</si>
  <si>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</si>
  <si>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</si>
  <si>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</si>
  <si>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</si>
  <si>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</si>
  <si>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</si>
  <si>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Погорельская СШ Чановского района Новосибирской области</t>
  </si>
  <si>
    <t>Вольф Е.Г.</t>
  </si>
  <si>
    <t>плов с курицей</t>
  </si>
  <si>
    <t>54-12м-2020</t>
  </si>
  <si>
    <t>компот из смеси сухофруктов</t>
  </si>
  <si>
    <t>хлеб пшеничный</t>
  </si>
  <si>
    <t>пром.</t>
  </si>
  <si>
    <t>салат из белокочанной капусты</t>
  </si>
  <si>
    <t>рассольник домашний</t>
  </si>
  <si>
    <t>54-4с-2020</t>
  </si>
  <si>
    <t>чай с сахаром</t>
  </si>
  <si>
    <t>булочка школьная</t>
  </si>
  <si>
    <t>54-9в-2020</t>
  </si>
  <si>
    <t>54-1г-2020</t>
  </si>
  <si>
    <t>котлета из говядины</t>
  </si>
  <si>
    <t>соус</t>
  </si>
  <si>
    <t>соус красный основной</t>
  </si>
  <si>
    <t>салат из моркови и яблок</t>
  </si>
  <si>
    <t>суп гороховый</t>
  </si>
  <si>
    <t>54-25с-2020</t>
  </si>
  <si>
    <t>кисель из смородины</t>
  </si>
  <si>
    <t>54-23хн-2020</t>
  </si>
  <si>
    <t>салат из огурцов и помидоров</t>
  </si>
  <si>
    <t>курица отварная</t>
  </si>
  <si>
    <t>54-11гн-2020</t>
  </si>
  <si>
    <t>сыр твердых сортов</t>
  </si>
  <si>
    <t>суп молочный с макаронами</t>
  </si>
  <si>
    <t>54-1з-2020</t>
  </si>
  <si>
    <t>какао с молоком</t>
  </si>
  <si>
    <t>54-21г-2020</t>
  </si>
  <si>
    <t>борщ с капустой и картофелем со сметаной</t>
  </si>
  <si>
    <t>54-2с-2020</t>
  </si>
  <si>
    <t>рыба тушенная в томате с овощами (минтай)</t>
  </si>
  <si>
    <t>54-35хн-2020</t>
  </si>
  <si>
    <t>соус белый основной</t>
  </si>
  <si>
    <t>54-2соус-2020</t>
  </si>
  <si>
    <t>мучное кондитерское изделие</t>
  </si>
  <si>
    <t>салат из б/к капусты с морковью</t>
  </si>
  <si>
    <t>54-8з-2020</t>
  </si>
  <si>
    <t>суп с рыбными консервами (сайра)</t>
  </si>
  <si>
    <t>54-24с-2020</t>
  </si>
  <si>
    <t>котлета отварная</t>
  </si>
  <si>
    <t>п/ф</t>
  </si>
  <si>
    <t>макароны отварные</t>
  </si>
  <si>
    <t>чай со смородиной и сахаром</t>
  </si>
  <si>
    <t>54-14гн-2020</t>
  </si>
  <si>
    <t>яблоко</t>
  </si>
  <si>
    <t>суп картофельный с макаронными изделиями</t>
  </si>
  <si>
    <t>54-7с-2020</t>
  </si>
  <si>
    <t>помидоры в нарезке</t>
  </si>
  <si>
    <t>54-3з-2020</t>
  </si>
  <si>
    <t>54-45гн-2020</t>
  </si>
  <si>
    <t>салат из б/к капусты</t>
  </si>
  <si>
    <t>54-9з-2020</t>
  </si>
  <si>
    <t>тефтели "Натуральные"</t>
  </si>
  <si>
    <t>рис отварной</t>
  </si>
  <si>
    <t>54-6г-2020</t>
  </si>
  <si>
    <t>54-21гн-2020</t>
  </si>
  <si>
    <t>сыр твердых сортов в нарезке</t>
  </si>
  <si>
    <t>каша жидкая молочная</t>
  </si>
  <si>
    <t>54-1к-2020</t>
  </si>
  <si>
    <t>54-21нг-2020</t>
  </si>
  <si>
    <t>масло сливочное (порциями)</t>
  </si>
  <si>
    <t>53-19з-2020</t>
  </si>
  <si>
    <t>пряник</t>
  </si>
  <si>
    <t>54-7з</t>
  </si>
  <si>
    <t>54-12м</t>
  </si>
  <si>
    <t>54-35хн</t>
  </si>
  <si>
    <t>54-11з</t>
  </si>
  <si>
    <t>суп крестьянский с крупой</t>
  </si>
  <si>
    <t>54-10с</t>
  </si>
  <si>
    <t>54-2гн</t>
  </si>
  <si>
    <t>булочка с повидлом</t>
  </si>
  <si>
    <t>салат из свеклы с курагой и изюмом</t>
  </si>
  <si>
    <t>54-14з</t>
  </si>
  <si>
    <t>54-18г</t>
  </si>
  <si>
    <t>54-21м</t>
  </si>
  <si>
    <t>54-3соус</t>
  </si>
  <si>
    <t>54-23хн</t>
  </si>
  <si>
    <t>салат из капусты с овощами</t>
  </si>
  <si>
    <t>54-10з</t>
  </si>
  <si>
    <t>щи из свежей капусты</t>
  </si>
  <si>
    <t>54-1с</t>
  </si>
  <si>
    <t>компот из кураги</t>
  </si>
  <si>
    <t>54-2хн</t>
  </si>
  <si>
    <t>булочка с кунжутом</t>
  </si>
  <si>
    <t>54-5з</t>
  </si>
  <si>
    <t>картофельное пюре</t>
  </si>
  <si>
    <t>54-11р</t>
  </si>
  <si>
    <t>54-21гн</t>
  </si>
  <si>
    <t>54-4м</t>
  </si>
  <si>
    <t>голень куринная</t>
  </si>
  <si>
    <t>Директор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</si>
</sst>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zoomScaleNormal="100" workbookViewId="0">
      <pane xSplit="4" ySplit="5" topLeftCell="E59" activePane="bottomRight" state="frozen"/>
      <selection pane="topRight" activeCell="E1" sqref="E1"/>
      <selection pane="bottomLeft" activeCell="A6" sqref="A6"/>
      <selection pane="bottomRight" activeCell="I60" sqref="I6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 t="s">
        <v>137</v>
      </c>
      <c r="I1" s="65"/>
      <c r="J1" s="65"/>
      <c r="K1" s="65"/>
    </row>
    <row r="2" spans="1:12" ht="18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1</v>
      </c>
      <c r="J3" s="56">
        <v>2024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52</v>
      </c>
      <c r="F18" s="51">
        <v>60</v>
      </c>
      <c r="G18" s="51">
        <v>1.5</v>
      </c>
      <c r="H18" s="51">
        <v>6.1</v>
      </c>
      <c r="I18" s="51">
        <v>6.2</v>
      </c>
      <c r="J18" s="51">
        <v>85.8</v>
      </c>
      <c r="K18" s="52" t="s">
        <v>110</v>
      </c>
      <c r="L18" s="51">
        <v>8.89</v>
      </c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 t="s">
        <v>47</v>
      </c>
      <c r="F20" s="51">
        <v>200</v>
      </c>
      <c r="G20" s="51">
        <v>27.2</v>
      </c>
      <c r="H20" s="51">
        <v>8.1</v>
      </c>
      <c r="I20" s="51">
        <v>33.200000000000003</v>
      </c>
      <c r="J20" s="51">
        <v>314.60000000000002</v>
      </c>
      <c r="K20" s="52" t="s">
        <v>111</v>
      </c>
      <c r="L20" s="51">
        <v>46.01</v>
      </c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 t="s">
        <v>49</v>
      </c>
      <c r="F22" s="51">
        <v>200</v>
      </c>
      <c r="G22" s="51">
        <v>0.4</v>
      </c>
      <c r="H22" s="51">
        <v>0</v>
      </c>
      <c r="I22" s="51">
        <v>19.8</v>
      </c>
      <c r="J22" s="51">
        <v>80.8</v>
      </c>
      <c r="K22" s="52" t="s">
        <v>112</v>
      </c>
      <c r="L22" s="51">
        <v>4.4400000000000004</v>
      </c>
    </row>
    <row r="23" spans="1:12" ht="15">
      <c r="A23" s="25"/>
      <c r="B23" s="16"/>
      <c r="C23" s="11"/>
      <c r="D23" s="7" t="s">
        <v>32</v>
      </c>
      <c r="E23" s="50" t="s">
        <v>50</v>
      </c>
      <c r="F23" s="51">
        <v>150</v>
      </c>
      <c r="G23" s="51">
        <v>11.4</v>
      </c>
      <c r="H23" s="51">
        <v>1.2</v>
      </c>
      <c r="I23" s="51">
        <v>73.8</v>
      </c>
      <c r="J23" s="51">
        <v>351.6</v>
      </c>
      <c r="K23" s="52" t="s">
        <v>51</v>
      </c>
      <c r="L23" s="51">
        <v>9.5</v>
      </c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610</v>
      </c>
      <c r="G27" s="21">
        <f t="shared" ref="G27:J27" si="3">SUM(G18:G26)</f>
        <v>40.5</v>
      </c>
      <c r="H27" s="21">
        <f t="shared" si="3"/>
        <v>15.399999999999999</v>
      </c>
      <c r="I27" s="21">
        <f t="shared" si="3"/>
        <v>133</v>
      </c>
      <c r="J27" s="21">
        <f t="shared" si="3"/>
        <v>832.80000000000007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610</v>
      </c>
      <c r="G47" s="34">
        <f t="shared" ref="G47:J47" si="7">G13+G17+G27+G32+G39+G46</f>
        <v>40.5</v>
      </c>
      <c r="H47" s="34">
        <f t="shared" si="7"/>
        <v>15.399999999999999</v>
      </c>
      <c r="I47" s="34">
        <f t="shared" si="7"/>
        <v>133</v>
      </c>
      <c r="J47" s="34">
        <f t="shared" si="7"/>
        <v>832.80000000000007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62</v>
      </c>
      <c r="F60" s="51">
        <v>60</v>
      </c>
      <c r="G60" s="51">
        <v>0.5</v>
      </c>
      <c r="H60" s="51">
        <v>6.1</v>
      </c>
      <c r="I60" s="51">
        <v>4.3</v>
      </c>
      <c r="J60" s="51">
        <v>74.3</v>
      </c>
      <c r="K60" s="52" t="s">
        <v>113</v>
      </c>
      <c r="L60" s="51">
        <v>9.4600000000000009</v>
      </c>
    </row>
    <row r="61" spans="1:12" ht="15">
      <c r="A61" s="15"/>
      <c r="B61" s="16"/>
      <c r="C61" s="11"/>
      <c r="D61" s="7" t="s">
        <v>28</v>
      </c>
      <c r="E61" s="50" t="s">
        <v>114</v>
      </c>
      <c r="F61" s="51">
        <v>200</v>
      </c>
      <c r="G61" s="51">
        <v>5.0999999999999996</v>
      </c>
      <c r="H61" s="51">
        <v>5.8</v>
      </c>
      <c r="I61" s="51">
        <v>10.8</v>
      </c>
      <c r="J61" s="51">
        <v>115.6</v>
      </c>
      <c r="K61" s="52" t="s">
        <v>115</v>
      </c>
      <c r="L61" s="51">
        <v>9.5500000000000007</v>
      </c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 t="s">
        <v>55</v>
      </c>
      <c r="F64" s="51">
        <v>200</v>
      </c>
      <c r="G64" s="51">
        <v>0.2</v>
      </c>
      <c r="H64" s="51">
        <v>0</v>
      </c>
      <c r="I64" s="51">
        <v>6.4</v>
      </c>
      <c r="J64" s="51">
        <v>26.8</v>
      </c>
      <c r="K64" s="52" t="s">
        <v>116</v>
      </c>
      <c r="L64" s="51">
        <v>1.07</v>
      </c>
    </row>
    <row r="65" spans="1:12" ht="15">
      <c r="A65" s="15"/>
      <c r="B65" s="16"/>
      <c r="C65" s="11"/>
      <c r="D65" s="7" t="s">
        <v>32</v>
      </c>
      <c r="E65" s="50" t="s">
        <v>50</v>
      </c>
      <c r="F65" s="51">
        <v>150</v>
      </c>
      <c r="G65" s="51">
        <v>11.4</v>
      </c>
      <c r="H65" s="51">
        <v>1.2</v>
      </c>
      <c r="I65" s="51">
        <v>73.8</v>
      </c>
      <c r="J65" s="51">
        <v>351.6</v>
      </c>
      <c r="K65" s="52" t="s">
        <v>51</v>
      </c>
      <c r="L65" s="51">
        <v>9.5</v>
      </c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 t="s">
        <v>117</v>
      </c>
      <c r="F67" s="51">
        <v>50</v>
      </c>
      <c r="G67" s="51">
        <v>4</v>
      </c>
      <c r="H67" s="51">
        <v>7</v>
      </c>
      <c r="I67" s="51">
        <v>28</v>
      </c>
      <c r="J67" s="51">
        <v>191</v>
      </c>
      <c r="K67" s="52" t="s">
        <v>51</v>
      </c>
      <c r="L67" s="51">
        <v>32</v>
      </c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660</v>
      </c>
      <c r="G69" s="21">
        <f t="shared" ref="G69" si="18">SUM(G60:G68)</f>
        <v>21.2</v>
      </c>
      <c r="H69" s="21">
        <f t="shared" ref="H69" si="19">SUM(H60:H68)</f>
        <v>20.099999999999998</v>
      </c>
      <c r="I69" s="21">
        <f t="shared" ref="I69" si="20">SUM(I60:I68)</f>
        <v>123.3</v>
      </c>
      <c r="J69" s="21">
        <f t="shared" ref="J69" si="21">SUM(J60:J68)</f>
        <v>759.3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660</v>
      </c>
      <c r="G89" s="34">
        <f t="shared" ref="G89" si="38">G55+G59+G69+G74+G81+G88</f>
        <v>21.2</v>
      </c>
      <c r="H89" s="34">
        <f t="shared" ref="H89" si="39">H55+H59+H69+H74+H81+H88</f>
        <v>20.099999999999998</v>
      </c>
      <c r="I89" s="34">
        <f t="shared" ref="I89" si="40">I55+I59+I69+I74+I81+I88</f>
        <v>123.3</v>
      </c>
      <c r="J89" s="34">
        <f t="shared" ref="J89" si="41">J55+J59+J69+J74+J81+J88</f>
        <v>759.3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118</v>
      </c>
      <c r="F102" s="51">
        <v>60</v>
      </c>
      <c r="G102" s="51">
        <v>1.1000000000000001</v>
      </c>
      <c r="H102" s="51">
        <v>3.2</v>
      </c>
      <c r="I102" s="51">
        <v>10</v>
      </c>
      <c r="J102" s="51">
        <v>73.400000000000006</v>
      </c>
      <c r="K102" s="52" t="s">
        <v>119</v>
      </c>
      <c r="L102" s="51">
        <v>7.25</v>
      </c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 t="s">
        <v>68</v>
      </c>
      <c r="F104" s="51">
        <v>80</v>
      </c>
      <c r="G104" s="51">
        <v>25.7</v>
      </c>
      <c r="H104" s="51">
        <v>1.9</v>
      </c>
      <c r="I104" s="51">
        <v>0.9</v>
      </c>
      <c r="J104" s="51">
        <v>123.8</v>
      </c>
      <c r="K104" s="52" t="s">
        <v>121</v>
      </c>
      <c r="L104" s="51">
        <v>45.13</v>
      </c>
    </row>
    <row r="105" spans="1:12" ht="15">
      <c r="A105" s="25"/>
      <c r="B105" s="16"/>
      <c r="C105" s="11"/>
      <c r="D105" s="7" t="s">
        <v>30</v>
      </c>
      <c r="E105" s="50" t="s">
        <v>88</v>
      </c>
      <c r="F105" s="51">
        <v>150</v>
      </c>
      <c r="G105" s="51">
        <v>3.5</v>
      </c>
      <c r="H105" s="51">
        <v>5.0999999999999996</v>
      </c>
      <c r="I105" s="51">
        <v>34.299999999999997</v>
      </c>
      <c r="J105" s="51">
        <v>197</v>
      </c>
      <c r="K105" s="52" t="s">
        <v>120</v>
      </c>
      <c r="L105" s="51">
        <v>0.57999999999999996</v>
      </c>
    </row>
    <row r="106" spans="1:12" ht="15">
      <c r="A106" s="25"/>
      <c r="B106" s="16"/>
      <c r="C106" s="11"/>
      <c r="D106" s="7" t="s">
        <v>31</v>
      </c>
      <c r="E106" s="50" t="s">
        <v>65</v>
      </c>
      <c r="F106" s="51">
        <v>200</v>
      </c>
      <c r="G106" s="51">
        <v>0.2</v>
      </c>
      <c r="H106" s="51">
        <v>0.1</v>
      </c>
      <c r="I106" s="51">
        <v>12.2</v>
      </c>
      <c r="J106" s="51">
        <v>50.6</v>
      </c>
      <c r="K106" s="52" t="s">
        <v>123</v>
      </c>
      <c r="L106" s="51">
        <v>3.76</v>
      </c>
    </row>
    <row r="107" spans="1:12" ht="15">
      <c r="A107" s="25"/>
      <c r="B107" s="16"/>
      <c r="C107" s="11"/>
      <c r="D107" s="7" t="s">
        <v>32</v>
      </c>
      <c r="E107" s="50" t="s">
        <v>50</v>
      </c>
      <c r="F107" s="51">
        <v>100</v>
      </c>
      <c r="G107" s="51">
        <v>8</v>
      </c>
      <c r="H107" s="51">
        <v>1</v>
      </c>
      <c r="I107" s="51">
        <v>49</v>
      </c>
      <c r="J107" s="51">
        <v>234</v>
      </c>
      <c r="K107" s="52" t="s">
        <v>51</v>
      </c>
      <c r="L107" s="51">
        <v>5</v>
      </c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 t="s">
        <v>60</v>
      </c>
      <c r="E109" s="50" t="s">
        <v>61</v>
      </c>
      <c r="F109" s="51">
        <v>100</v>
      </c>
      <c r="G109" s="51">
        <v>3.3</v>
      </c>
      <c r="H109" s="51">
        <v>2.4</v>
      </c>
      <c r="I109" s="51">
        <v>8.9</v>
      </c>
      <c r="J109" s="51">
        <v>70.599999999999994</v>
      </c>
      <c r="K109" s="52" t="s">
        <v>122</v>
      </c>
      <c r="L109" s="51">
        <v>9.23</v>
      </c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690</v>
      </c>
      <c r="G111" s="21">
        <f t="shared" ref="G111" si="52">SUM(G102:G110)</f>
        <v>41.8</v>
      </c>
      <c r="H111" s="21">
        <f t="shared" ref="H111" si="53">SUM(H102:H110)</f>
        <v>13.7</v>
      </c>
      <c r="I111" s="21">
        <f t="shared" ref="I111" si="54">SUM(I102:I110)</f>
        <v>115.3</v>
      </c>
      <c r="J111" s="21">
        <f t="shared" ref="J111" si="55">SUM(J102:J110)</f>
        <v>749.4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690</v>
      </c>
      <c r="G131" s="34">
        <f t="shared" ref="G131" si="72">G97+G101+G111+G116+G123+G130</f>
        <v>41.8</v>
      </c>
      <c r="H131" s="34">
        <f t="shared" ref="H131" si="73">H97+H101+H111+H116+H123+H130</f>
        <v>13.7</v>
      </c>
      <c r="I131" s="34">
        <f t="shared" ref="I131" si="74">I97+I101+I111+I116+I123+I130</f>
        <v>115.3</v>
      </c>
      <c r="J131" s="34">
        <f t="shared" ref="J131" si="75">J97+J101+J111+J116+J123+J130</f>
        <v>749.4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124</v>
      </c>
      <c r="F144" s="51">
        <v>60</v>
      </c>
      <c r="G144" s="51">
        <v>1.7</v>
      </c>
      <c r="H144" s="51">
        <v>4</v>
      </c>
      <c r="I144" s="51">
        <v>1.7</v>
      </c>
      <c r="J144" s="51">
        <v>50</v>
      </c>
      <c r="K144" s="52" t="s">
        <v>125</v>
      </c>
      <c r="L144" s="51">
        <v>4.47</v>
      </c>
    </row>
    <row r="145" spans="1:12" ht="15">
      <c r="A145" s="25"/>
      <c r="B145" s="16"/>
      <c r="C145" s="11"/>
      <c r="D145" s="7" t="s">
        <v>28</v>
      </c>
      <c r="E145" s="50" t="s">
        <v>126</v>
      </c>
      <c r="F145" s="51">
        <v>200</v>
      </c>
      <c r="G145" s="51">
        <v>4.7</v>
      </c>
      <c r="H145" s="51">
        <v>5.6</v>
      </c>
      <c r="I145" s="51">
        <v>5.7</v>
      </c>
      <c r="J145" s="51">
        <v>92.2</v>
      </c>
      <c r="K145" s="52" t="s">
        <v>127</v>
      </c>
      <c r="L145" s="51">
        <v>12.24</v>
      </c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 t="s">
        <v>128</v>
      </c>
      <c r="F148" s="51">
        <v>200</v>
      </c>
      <c r="G148" s="51">
        <v>0.7</v>
      </c>
      <c r="H148" s="51">
        <v>0</v>
      </c>
      <c r="I148" s="51">
        <v>11.7</v>
      </c>
      <c r="J148" s="51">
        <v>50.2</v>
      </c>
      <c r="K148" s="52" t="s">
        <v>129</v>
      </c>
      <c r="L148" s="51">
        <v>8.5299999999999994</v>
      </c>
    </row>
    <row r="149" spans="1:12" ht="15">
      <c r="A149" s="25"/>
      <c r="B149" s="16"/>
      <c r="C149" s="11"/>
      <c r="D149" s="7" t="s">
        <v>32</v>
      </c>
      <c r="E149" s="50" t="s">
        <v>50</v>
      </c>
      <c r="F149" s="51">
        <v>150</v>
      </c>
      <c r="G149" s="51">
        <v>11.4</v>
      </c>
      <c r="H149" s="51">
        <v>1.2</v>
      </c>
      <c r="I149" s="51">
        <v>73.8</v>
      </c>
      <c r="J149" s="51">
        <v>351.6</v>
      </c>
      <c r="K149" s="52" t="s">
        <v>51</v>
      </c>
      <c r="L149" s="51">
        <v>9.5</v>
      </c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 t="s">
        <v>32</v>
      </c>
      <c r="E151" s="50" t="s">
        <v>130</v>
      </c>
      <c r="F151" s="51">
        <v>50</v>
      </c>
      <c r="G151" s="51">
        <v>3.9</v>
      </c>
      <c r="H151" s="51">
        <v>1.2</v>
      </c>
      <c r="I151" s="51">
        <v>26.7</v>
      </c>
      <c r="J151" s="51">
        <v>133</v>
      </c>
      <c r="K151" s="52" t="s">
        <v>51</v>
      </c>
      <c r="L151" s="51">
        <v>35</v>
      </c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660</v>
      </c>
      <c r="G153" s="21">
        <f t="shared" ref="G153" si="87">SUM(G144:G152)</f>
        <v>22.4</v>
      </c>
      <c r="H153" s="21">
        <f t="shared" ref="H153" si="88">SUM(H144:H152)</f>
        <v>11.999999999999998</v>
      </c>
      <c r="I153" s="21">
        <f t="shared" ref="I153" si="89">SUM(I144:I152)</f>
        <v>119.60000000000001</v>
      </c>
      <c r="J153" s="21">
        <f t="shared" ref="J153" si="90">SUM(J144:J152)</f>
        <v>677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660</v>
      </c>
      <c r="G173" s="34">
        <f t="shared" ref="G173" si="107">G139+G143+G153+G158+G165+G172</f>
        <v>22.4</v>
      </c>
      <c r="H173" s="34">
        <f t="shared" ref="H173" si="108">H139+H143+H153+H158+H165+H172</f>
        <v>11.999999999999998</v>
      </c>
      <c r="I173" s="34">
        <f t="shared" ref="I173" si="109">I139+I143+I153+I158+I165+I172</f>
        <v>119.60000000000001</v>
      </c>
      <c r="J173" s="34">
        <f t="shared" ref="J173" si="110">J139+J143+J153+J158+J165+J172</f>
        <v>677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67</v>
      </c>
      <c r="F186" s="51">
        <v>60</v>
      </c>
      <c r="G186" s="51">
        <v>0.6</v>
      </c>
      <c r="H186" s="51">
        <v>3.1</v>
      </c>
      <c r="I186" s="51">
        <v>1.8</v>
      </c>
      <c r="J186" s="51">
        <v>37.5</v>
      </c>
      <c r="K186" s="52" t="s">
        <v>131</v>
      </c>
      <c r="L186" s="51">
        <v>7.67</v>
      </c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 t="s">
        <v>77</v>
      </c>
      <c r="F188" s="51">
        <v>70</v>
      </c>
      <c r="G188" s="51">
        <v>9.6999999999999993</v>
      </c>
      <c r="H188" s="51">
        <v>5.2</v>
      </c>
      <c r="I188" s="51">
        <v>4.4000000000000004</v>
      </c>
      <c r="J188" s="51">
        <v>103.1</v>
      </c>
      <c r="K188" s="52" t="s">
        <v>133</v>
      </c>
      <c r="L188" s="51">
        <v>15.69</v>
      </c>
    </row>
    <row r="189" spans="1:12" ht="25.5">
      <c r="A189" s="25"/>
      <c r="B189" s="16"/>
      <c r="C189" s="11"/>
      <c r="D189" s="7" t="s">
        <v>30</v>
      </c>
      <c r="E189" s="50" t="s">
        <v>132</v>
      </c>
      <c r="F189" s="51">
        <v>150</v>
      </c>
      <c r="G189" s="51">
        <v>3.1</v>
      </c>
      <c r="H189" s="51">
        <v>5.3</v>
      </c>
      <c r="I189" s="51">
        <v>19.8</v>
      </c>
      <c r="J189" s="51">
        <v>139.4</v>
      </c>
      <c r="K189" s="52" t="s">
        <v>69</v>
      </c>
      <c r="L189" s="51">
        <v>7.67</v>
      </c>
    </row>
    <row r="190" spans="1:12" ht="15">
      <c r="A190" s="25"/>
      <c r="B190" s="16"/>
      <c r="C190" s="11"/>
      <c r="D190" s="7" t="s">
        <v>31</v>
      </c>
      <c r="E190" s="50" t="s">
        <v>73</v>
      </c>
      <c r="F190" s="51">
        <v>200</v>
      </c>
      <c r="G190" s="51">
        <v>4.7</v>
      </c>
      <c r="H190" s="51">
        <v>3.5</v>
      </c>
      <c r="I190" s="51">
        <v>12.5</v>
      </c>
      <c r="J190" s="51">
        <v>100.4</v>
      </c>
      <c r="K190" s="52" t="s">
        <v>134</v>
      </c>
      <c r="L190" s="51">
        <v>10.5</v>
      </c>
    </row>
    <row r="191" spans="1:12" ht="15">
      <c r="A191" s="25"/>
      <c r="B191" s="16"/>
      <c r="C191" s="11"/>
      <c r="D191" s="7" t="s">
        <v>32</v>
      </c>
      <c r="E191" s="50" t="s">
        <v>50</v>
      </c>
      <c r="F191" s="51">
        <v>150</v>
      </c>
      <c r="G191" s="51">
        <v>11.4</v>
      </c>
      <c r="H191" s="51">
        <v>1.2</v>
      </c>
      <c r="I191" s="51">
        <v>73.8</v>
      </c>
      <c r="J191" s="51">
        <v>351.6</v>
      </c>
      <c r="K191" s="52" t="s">
        <v>51</v>
      </c>
      <c r="L191" s="51">
        <v>9.5</v>
      </c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 t="s">
        <v>60</v>
      </c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630</v>
      </c>
      <c r="G195" s="21">
        <f t="shared" ref="G195" si="121">SUM(G186:G194)</f>
        <v>29.5</v>
      </c>
      <c r="H195" s="21">
        <f t="shared" ref="H195" si="122">SUM(H186:H194)</f>
        <v>18.3</v>
      </c>
      <c r="I195" s="21">
        <f t="shared" ref="I195" si="123">SUM(I186:I194)</f>
        <v>112.3</v>
      </c>
      <c r="J195" s="21">
        <f t="shared" ref="J195" si="124">SUM(J186:J194)</f>
        <v>732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630</v>
      </c>
      <c r="G215" s="34">
        <f t="shared" ref="G215" si="141">G181+G185+G195+G200+G207+G214</f>
        <v>29.5</v>
      </c>
      <c r="H215" s="34">
        <f t="shared" ref="H215" si="142">H181+H185+H195+H200+H207+H214</f>
        <v>18.3</v>
      </c>
      <c r="I215" s="34">
        <f t="shared" ref="I215" si="143">I181+I185+I195+I200+I207+I214</f>
        <v>112.3</v>
      </c>
      <c r="J215" s="34">
        <f t="shared" ref="J215" si="144">J181+J185+J195+J200+J207+J214</f>
        <v>732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70</v>
      </c>
      <c r="F228" s="51">
        <v>60</v>
      </c>
      <c r="G228" s="51">
        <v>14</v>
      </c>
      <c r="H228" s="51">
        <v>18</v>
      </c>
      <c r="I228" s="51">
        <v>0</v>
      </c>
      <c r="J228" s="51">
        <v>215</v>
      </c>
      <c r="K228" s="52" t="s">
        <v>72</v>
      </c>
      <c r="L228" s="51">
        <v>20.5</v>
      </c>
    </row>
    <row r="229" spans="1:12" ht="15">
      <c r="A229" s="25"/>
      <c r="B229" s="16"/>
      <c r="C229" s="11"/>
      <c r="D229" s="7" t="s">
        <v>28</v>
      </c>
      <c r="E229" s="50" t="s">
        <v>71</v>
      </c>
      <c r="F229" s="51">
        <v>200</v>
      </c>
      <c r="G229" s="51">
        <v>6</v>
      </c>
      <c r="H229" s="51">
        <v>5</v>
      </c>
      <c r="I229" s="51">
        <v>18</v>
      </c>
      <c r="J229" s="51">
        <v>134</v>
      </c>
      <c r="K229" s="52" t="s">
        <v>72</v>
      </c>
      <c r="L229" s="51">
        <v>10</v>
      </c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25.5">
      <c r="A232" s="25"/>
      <c r="B232" s="16"/>
      <c r="C232" s="11"/>
      <c r="D232" s="7" t="s">
        <v>31</v>
      </c>
      <c r="E232" s="50" t="s">
        <v>73</v>
      </c>
      <c r="F232" s="51">
        <v>200</v>
      </c>
      <c r="G232" s="51">
        <v>5</v>
      </c>
      <c r="H232" s="51">
        <v>4</v>
      </c>
      <c r="I232" s="51">
        <v>13</v>
      </c>
      <c r="J232" s="51">
        <v>100</v>
      </c>
      <c r="K232" s="52" t="s">
        <v>74</v>
      </c>
      <c r="L232" s="51">
        <v>10.5</v>
      </c>
    </row>
    <row r="233" spans="1:12" ht="15">
      <c r="A233" s="25"/>
      <c r="B233" s="16"/>
      <c r="C233" s="11"/>
      <c r="D233" s="7" t="s">
        <v>32</v>
      </c>
      <c r="E233" s="50" t="s">
        <v>50</v>
      </c>
      <c r="F233" s="51">
        <v>150</v>
      </c>
      <c r="G233" s="51">
        <v>11.4</v>
      </c>
      <c r="H233" s="51">
        <v>1.2</v>
      </c>
      <c r="I233" s="51">
        <v>73.8</v>
      </c>
      <c r="J233" s="51">
        <v>351.6</v>
      </c>
      <c r="K233" s="52" t="s">
        <v>51</v>
      </c>
      <c r="L233" s="51">
        <v>9.5</v>
      </c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610</v>
      </c>
      <c r="G237" s="21">
        <f t="shared" ref="G237" si="156">SUM(G228:G236)</f>
        <v>36.4</v>
      </c>
      <c r="H237" s="21">
        <f t="shared" ref="H237" si="157">SUM(H228:H236)</f>
        <v>28.2</v>
      </c>
      <c r="I237" s="21">
        <f t="shared" ref="I237" si="158">SUM(I228:I236)</f>
        <v>104.8</v>
      </c>
      <c r="J237" s="21">
        <f t="shared" ref="J237" si="159">SUM(J228:J236)</f>
        <v>800.6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610</v>
      </c>
      <c r="G257" s="34">
        <f t="shared" ref="G257" si="176">G223+G227+G237+G242+G249+G256</f>
        <v>36.4</v>
      </c>
      <c r="H257" s="34">
        <f t="shared" ref="H257" si="177">H223+H227+H237+H242+H249+H256</f>
        <v>28.2</v>
      </c>
      <c r="I257" s="34">
        <f t="shared" ref="I257" si="178">I223+I227+I237+I242+I249+I256</f>
        <v>104.8</v>
      </c>
      <c r="J257" s="34">
        <f t="shared" ref="J257" si="179">J223+J227+J237+J242+J249+J256</f>
        <v>800.6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ca="1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82</v>
      </c>
      <c r="F312" s="51">
        <v>70</v>
      </c>
      <c r="G312" s="51">
        <v>1</v>
      </c>
      <c r="H312" s="51">
        <v>7</v>
      </c>
      <c r="I312" s="51">
        <v>7</v>
      </c>
      <c r="J312" s="51">
        <v>95</v>
      </c>
      <c r="K312" s="52" t="s">
        <v>83</v>
      </c>
      <c r="L312" s="51">
        <v>7.2</v>
      </c>
    </row>
    <row r="313" spans="1:12" ht="25.5">
      <c r="A313" s="25"/>
      <c r="B313" s="16"/>
      <c r="C313" s="11"/>
      <c r="D313" s="7" t="s">
        <v>28</v>
      </c>
      <c r="E313" s="50" t="s">
        <v>84</v>
      </c>
      <c r="F313" s="51">
        <v>200</v>
      </c>
      <c r="G313" s="51">
        <v>6</v>
      </c>
      <c r="H313" s="51">
        <v>7</v>
      </c>
      <c r="I313" s="51">
        <v>13</v>
      </c>
      <c r="J313" s="51">
        <v>135</v>
      </c>
      <c r="K313" s="52" t="s">
        <v>85</v>
      </c>
      <c r="L313" s="51">
        <v>16.5</v>
      </c>
    </row>
    <row r="314" spans="1:12" ht="15">
      <c r="A314" s="25"/>
      <c r="B314" s="16"/>
      <c r="C314" s="11"/>
      <c r="D314" s="7" t="s">
        <v>29</v>
      </c>
      <c r="E314" s="50" t="s">
        <v>86</v>
      </c>
      <c r="F314" s="51">
        <v>70</v>
      </c>
      <c r="G314" s="51">
        <v>2</v>
      </c>
      <c r="H314" s="51">
        <v>2</v>
      </c>
      <c r="I314" s="51">
        <v>1</v>
      </c>
      <c r="J314" s="51">
        <v>25</v>
      </c>
      <c r="K314" s="52" t="s">
        <v>87</v>
      </c>
      <c r="L314" s="51">
        <v>14.59</v>
      </c>
    </row>
    <row r="315" spans="1:12" ht="15">
      <c r="A315" s="25"/>
      <c r="B315" s="16"/>
      <c r="C315" s="11"/>
      <c r="D315" s="7" t="s">
        <v>30</v>
      </c>
      <c r="E315" s="50" t="s">
        <v>88</v>
      </c>
      <c r="F315" s="51">
        <v>150</v>
      </c>
      <c r="G315" s="51">
        <v>5</v>
      </c>
      <c r="H315" s="51">
        <v>5</v>
      </c>
      <c r="I315" s="51">
        <v>33</v>
      </c>
      <c r="J315" s="51">
        <v>197</v>
      </c>
      <c r="K315" s="52" t="s">
        <v>58</v>
      </c>
      <c r="L315" s="51">
        <v>8.1999999999999993</v>
      </c>
    </row>
    <row r="316" spans="1:12" ht="25.5">
      <c r="A316" s="25"/>
      <c r="B316" s="16"/>
      <c r="C316" s="11"/>
      <c r="D316" s="7" t="s">
        <v>31</v>
      </c>
      <c r="E316" s="50" t="s">
        <v>89</v>
      </c>
      <c r="F316" s="51">
        <v>200</v>
      </c>
      <c r="G316" s="51">
        <v>0</v>
      </c>
      <c r="H316" s="51">
        <v>0</v>
      </c>
      <c r="I316" s="51">
        <v>8</v>
      </c>
      <c r="J316" s="51">
        <v>35</v>
      </c>
      <c r="K316" s="52" t="s">
        <v>90</v>
      </c>
      <c r="L316" s="51">
        <v>8</v>
      </c>
    </row>
    <row r="317" spans="1:12" ht="15">
      <c r="A317" s="25"/>
      <c r="B317" s="16"/>
      <c r="C317" s="11"/>
      <c r="D317" s="7" t="s">
        <v>32</v>
      </c>
      <c r="E317" s="50" t="s">
        <v>50</v>
      </c>
      <c r="F317" s="51">
        <v>150</v>
      </c>
      <c r="G317" s="51">
        <v>11.4</v>
      </c>
      <c r="H317" s="51">
        <v>1.2</v>
      </c>
      <c r="I317" s="51">
        <v>73.8</v>
      </c>
      <c r="J317" s="51">
        <v>351.6</v>
      </c>
      <c r="K317" s="52" t="s">
        <v>51</v>
      </c>
      <c r="L317" s="51">
        <v>9.5</v>
      </c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25.5">
      <c r="A319" s="25"/>
      <c r="B319" s="16"/>
      <c r="C319" s="11"/>
      <c r="D319" s="6" t="s">
        <v>60</v>
      </c>
      <c r="E319" s="50" t="s">
        <v>79</v>
      </c>
      <c r="F319" s="51">
        <v>100</v>
      </c>
      <c r="G319" s="51">
        <v>3</v>
      </c>
      <c r="H319" s="51">
        <v>4</v>
      </c>
      <c r="I319" s="51">
        <v>4</v>
      </c>
      <c r="J319" s="51">
        <v>62</v>
      </c>
      <c r="K319" s="52" t="s">
        <v>80</v>
      </c>
      <c r="L319" s="51">
        <v>4.41</v>
      </c>
    </row>
    <row r="320" spans="1:12" ht="25.5">
      <c r="A320" s="25"/>
      <c r="B320" s="16"/>
      <c r="C320" s="11"/>
      <c r="D320" s="6"/>
      <c r="E320" s="50" t="s">
        <v>56</v>
      </c>
      <c r="F320" s="51">
        <v>150</v>
      </c>
      <c r="G320" s="51">
        <v>13</v>
      </c>
      <c r="H320" s="51">
        <v>4</v>
      </c>
      <c r="I320" s="51">
        <v>85</v>
      </c>
      <c r="J320" s="51">
        <v>432</v>
      </c>
      <c r="K320" s="52" t="s">
        <v>57</v>
      </c>
      <c r="L320" s="51">
        <v>16.5</v>
      </c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1090</v>
      </c>
      <c r="G321" s="21">
        <f>SUM(G312:G320)</f>
        <v>41.4</v>
      </c>
      <c r="H321" s="21">
        <f>SUM(H312:H320)</f>
        <v>30.2</v>
      </c>
      <c r="I321" s="21">
        <f>SUM(I312:I320)</f>
        <v>224.8</v>
      </c>
      <c r="J321" s="21">
        <f>SUM(J312:J320)</f>
        <v>1332.6</v>
      </c>
      <c r="K321" s="27"/>
      <c r="L321" s="21">
        <f t="shared" ref="L321" ca="1" si="224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5">SUM(G322:G325)</f>
        <v>0</v>
      </c>
      <c r="H326" s="21">
        <f t="shared" ref="H326" si="226">SUM(H322:H325)</f>
        <v>0</v>
      </c>
      <c r="I326" s="21">
        <f t="shared" ref="I326" si="227">SUM(I322:I325)</f>
        <v>0</v>
      </c>
      <c r="J326" s="21">
        <f t="shared" ref="J326" si="228">SUM(J322:J325)</f>
        <v>0</v>
      </c>
      <c r="K326" s="27"/>
      <c r="L326" s="21">
        <f t="shared" ref="L326" ca="1" si="229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0">SUM(G327:G332)</f>
        <v>0</v>
      </c>
      <c r="H333" s="21">
        <f t="shared" ref="H333" si="231">SUM(H327:H332)</f>
        <v>0</v>
      </c>
      <c r="I333" s="21">
        <f t="shared" ref="I333" si="232">SUM(I327:I332)</f>
        <v>0</v>
      </c>
      <c r="J333" s="21">
        <f t="shared" ref="J333" si="233">SUM(J327:J332)</f>
        <v>0</v>
      </c>
      <c r="K333" s="27"/>
      <c r="L333" s="21">
        <f t="shared" ref="L333" ca="1" si="234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5">SUM(G334:G339)</f>
        <v>0</v>
      </c>
      <c r="H340" s="21">
        <f t="shared" ref="H340" si="236">SUM(H334:H339)</f>
        <v>0</v>
      </c>
      <c r="I340" s="21">
        <f t="shared" ref="I340" si="237">SUM(I334:I339)</f>
        <v>0</v>
      </c>
      <c r="J340" s="21">
        <f t="shared" ref="J340" si="238">SUM(J334:J339)</f>
        <v>0</v>
      </c>
      <c r="K340" s="27"/>
      <c r="L340" s="21">
        <f t="shared" ref="L340" ca="1" si="239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1090</v>
      </c>
      <c r="G341" s="34">
        <f t="shared" ref="G341" si="240">G307+G311+G321+G326+G333+G340</f>
        <v>41.4</v>
      </c>
      <c r="H341" s="34">
        <f t="shared" ref="H341" si="241">H307+H311+H321+H326+H333+H340</f>
        <v>30.2</v>
      </c>
      <c r="I341" s="34">
        <f t="shared" ref="I341" si="242">I307+I311+I321+I326+I333+I340</f>
        <v>224.8</v>
      </c>
      <c r="J341" s="34">
        <f t="shared" ref="J341" si="243">J307+J311+J321+J326+J333+J340</f>
        <v>1332.6</v>
      </c>
      <c r="K341" s="35"/>
      <c r="L341" s="34">
        <f t="shared" ref="L341" ca="1" si="244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45">SUM(G342:G348)</f>
        <v>0</v>
      </c>
      <c r="H349" s="21">
        <f t="shared" ref="H349" si="246">SUM(H342:H348)</f>
        <v>0</v>
      </c>
      <c r="I349" s="21">
        <f t="shared" ref="I349" si="247">SUM(I342:I348)</f>
        <v>0</v>
      </c>
      <c r="J349" s="21">
        <f t="shared" ref="J349" si="248">SUM(J342:J348)</f>
        <v>0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49">SUM(G350:G352)</f>
        <v>0</v>
      </c>
      <c r="H353" s="21">
        <f t="shared" ref="H353" si="250">SUM(H350:H352)</f>
        <v>0</v>
      </c>
      <c r="I353" s="21">
        <f t="shared" ref="I353" si="251">SUM(I350:I352)</f>
        <v>0</v>
      </c>
      <c r="J353" s="21">
        <f t="shared" ref="J353" si="252">SUM(J350:J352)</f>
        <v>0</v>
      </c>
      <c r="K353" s="27"/>
      <c r="L353" s="21">
        <f ca="1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91</v>
      </c>
      <c r="F354" s="51">
        <v>100</v>
      </c>
      <c r="G354" s="51">
        <v>0</v>
      </c>
      <c r="H354" s="51">
        <v>0</v>
      </c>
      <c r="I354" s="51">
        <v>10</v>
      </c>
      <c r="J354" s="51">
        <v>44</v>
      </c>
      <c r="K354" s="52" t="s">
        <v>51</v>
      </c>
      <c r="L354" s="51">
        <v>20.2</v>
      </c>
    </row>
    <row r="355" spans="1:12" ht="25.5">
      <c r="A355" s="15"/>
      <c r="B355" s="16"/>
      <c r="C355" s="11"/>
      <c r="D355" s="7" t="s">
        <v>28</v>
      </c>
      <c r="E355" s="50" t="s">
        <v>75</v>
      </c>
      <c r="F355" s="51">
        <v>200</v>
      </c>
      <c r="G355" s="51">
        <v>5</v>
      </c>
      <c r="H355" s="51">
        <v>6</v>
      </c>
      <c r="I355" s="51">
        <v>10</v>
      </c>
      <c r="J355" s="51">
        <v>110</v>
      </c>
      <c r="K355" s="52" t="s">
        <v>76</v>
      </c>
      <c r="L355" s="51">
        <v>15.5</v>
      </c>
    </row>
    <row r="356" spans="1:12" ht="15">
      <c r="A356" s="15"/>
      <c r="B356" s="16"/>
      <c r="C356" s="11"/>
      <c r="D356" s="7" t="s">
        <v>29</v>
      </c>
      <c r="E356" s="50" t="s">
        <v>59</v>
      </c>
      <c r="F356" s="51">
        <v>80</v>
      </c>
      <c r="G356" s="51">
        <v>15</v>
      </c>
      <c r="H356" s="51">
        <v>14</v>
      </c>
      <c r="I356" s="51">
        <v>12</v>
      </c>
      <c r="J356" s="51">
        <v>236</v>
      </c>
      <c r="K356" s="52" t="s">
        <v>135</v>
      </c>
      <c r="L356" s="51">
        <v>25</v>
      </c>
    </row>
    <row r="357" spans="1:12" ht="15">
      <c r="A357" s="15"/>
      <c r="B357" s="16"/>
      <c r="C357" s="11"/>
      <c r="D357" s="7" t="s">
        <v>30</v>
      </c>
      <c r="E357" s="50" t="s">
        <v>88</v>
      </c>
      <c r="F357" s="51">
        <v>150</v>
      </c>
      <c r="G357" s="51">
        <v>5</v>
      </c>
      <c r="H357" s="51">
        <v>5</v>
      </c>
      <c r="I357" s="51">
        <v>33</v>
      </c>
      <c r="J357" s="51">
        <v>197</v>
      </c>
      <c r="K357" s="52" t="s">
        <v>120</v>
      </c>
      <c r="L357" s="51">
        <v>0.57999999999999996</v>
      </c>
    </row>
    <row r="358" spans="1:12" ht="25.5">
      <c r="A358" s="15"/>
      <c r="B358" s="16"/>
      <c r="C358" s="11"/>
      <c r="D358" s="7" t="s">
        <v>31</v>
      </c>
      <c r="E358" s="50" t="s">
        <v>49</v>
      </c>
      <c r="F358" s="51">
        <v>200</v>
      </c>
      <c r="G358" s="51">
        <v>0</v>
      </c>
      <c r="H358" s="51">
        <v>0</v>
      </c>
      <c r="I358" s="51">
        <v>20</v>
      </c>
      <c r="J358" s="51">
        <v>81</v>
      </c>
      <c r="K358" s="52" t="s">
        <v>78</v>
      </c>
      <c r="L358" s="51">
        <v>12</v>
      </c>
    </row>
    <row r="359" spans="1:12" ht="15">
      <c r="A359" s="15"/>
      <c r="B359" s="16"/>
      <c r="C359" s="11"/>
      <c r="D359" s="7" t="s">
        <v>32</v>
      </c>
      <c r="E359" s="50" t="s">
        <v>50</v>
      </c>
      <c r="F359" s="51">
        <v>150</v>
      </c>
      <c r="G359" s="51">
        <v>11.4</v>
      </c>
      <c r="H359" s="51">
        <v>1.2</v>
      </c>
      <c r="I359" s="51">
        <v>73.8</v>
      </c>
      <c r="J359" s="51">
        <v>351.6</v>
      </c>
      <c r="K359" s="52" t="s">
        <v>51</v>
      </c>
      <c r="L359" s="51">
        <v>9.5</v>
      </c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25.5">
      <c r="A361" s="15"/>
      <c r="B361" s="16"/>
      <c r="C361" s="11"/>
      <c r="D361" s="6"/>
      <c r="E361" s="50" t="s">
        <v>79</v>
      </c>
      <c r="F361" s="51">
        <v>100</v>
      </c>
      <c r="G361" s="51">
        <v>3</v>
      </c>
      <c r="H361" s="51">
        <v>7</v>
      </c>
      <c r="I361" s="51">
        <v>62</v>
      </c>
      <c r="J361" s="51">
        <v>62</v>
      </c>
      <c r="K361" s="52" t="s">
        <v>80</v>
      </c>
      <c r="L361" s="51">
        <v>11</v>
      </c>
    </row>
    <row r="362" spans="1:12" ht="15">
      <c r="A362" s="15"/>
      <c r="B362" s="16"/>
      <c r="C362" s="11"/>
      <c r="D362" s="6"/>
      <c r="E362" s="50" t="s">
        <v>81</v>
      </c>
      <c r="F362" s="51">
        <v>150</v>
      </c>
      <c r="G362" s="51">
        <v>13</v>
      </c>
      <c r="H362" s="51">
        <v>21</v>
      </c>
      <c r="I362" s="51">
        <v>122</v>
      </c>
      <c r="J362" s="51">
        <v>748</v>
      </c>
      <c r="K362" s="52" t="s">
        <v>51</v>
      </c>
      <c r="L362" s="51">
        <v>22</v>
      </c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1130</v>
      </c>
      <c r="G363" s="21">
        <f>SUM(G354:G362)</f>
        <v>52.4</v>
      </c>
      <c r="H363" s="21">
        <f>SUM(H354:H362)</f>
        <v>54.2</v>
      </c>
      <c r="I363" s="21">
        <f>SUM(I354:I362)</f>
        <v>342.8</v>
      </c>
      <c r="J363" s="21">
        <f>SUM(J354:J362)</f>
        <v>1829.6</v>
      </c>
      <c r="K363" s="27"/>
      <c r="L363" s="21">
        <f ca="1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53">SUM(G364:G367)</f>
        <v>0</v>
      </c>
      <c r="H368" s="21">
        <f t="shared" ref="H368" si="254">SUM(H364:H367)</f>
        <v>0</v>
      </c>
      <c r="I368" s="21">
        <f t="shared" ref="I368" si="255">SUM(I364:I367)</f>
        <v>0</v>
      </c>
      <c r="J368" s="21">
        <f t="shared" ref="J368" si="256">SUM(J364:J367)</f>
        <v>0</v>
      </c>
      <c r="K368" s="27"/>
      <c r="L368" s="21">
        <f ca="1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57">SUM(G369:G374)</f>
        <v>0</v>
      </c>
      <c r="H375" s="21">
        <f t="shared" ref="H375" si="258">SUM(H369:H374)</f>
        <v>0</v>
      </c>
      <c r="I375" s="21">
        <f t="shared" ref="I375" si="259">SUM(I369:I374)</f>
        <v>0</v>
      </c>
      <c r="J375" s="21">
        <f t="shared" ref="J375" si="260">SUM(J369:J374)</f>
        <v>0</v>
      </c>
      <c r="K375" s="27"/>
      <c r="L375" s="21">
        <f t="shared" ref="L375" ca="1" si="261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62">SUM(G376:G381)</f>
        <v>0</v>
      </c>
      <c r="H382" s="21">
        <f t="shared" ref="H382" si="263">SUM(H376:H381)</f>
        <v>0</v>
      </c>
      <c r="I382" s="21">
        <f t="shared" ref="I382" si="264">SUM(I376:I381)</f>
        <v>0</v>
      </c>
      <c r="J382" s="21">
        <f t="shared" ref="J382" si="265">SUM(J376:J381)</f>
        <v>0</v>
      </c>
      <c r="K382" s="27"/>
      <c r="L382" s="21">
        <f t="shared" ref="L382" ca="1" si="266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1130</v>
      </c>
      <c r="G383" s="34">
        <f t="shared" ref="G383" si="267">G349+G353+G363+G368+G375+G382</f>
        <v>52.4</v>
      </c>
      <c r="H383" s="34">
        <f t="shared" ref="H383" si="268">H349+H353+H363+H368+H375+H382</f>
        <v>54.2</v>
      </c>
      <c r="I383" s="34">
        <f t="shared" ref="I383" si="269">I349+I353+I363+I368+I375+I382</f>
        <v>342.8</v>
      </c>
      <c r="J383" s="34">
        <f t="shared" ref="J383" si="270">J349+J353+J363+J368+J375+J382</f>
        <v>1829.6</v>
      </c>
      <c r="K383" s="35"/>
      <c r="L383" s="34">
        <f t="shared" ref="L383" ca="1" si="271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72">SUM(G384:G390)</f>
        <v>0</v>
      </c>
      <c r="H391" s="21">
        <f t="shared" ref="H391" si="273">SUM(H384:H390)</f>
        <v>0</v>
      </c>
      <c r="I391" s="21">
        <f t="shared" ref="I391" si="274">SUM(I384:I390)</f>
        <v>0</v>
      </c>
      <c r="J391" s="21">
        <f t="shared" ref="J391" si="275">SUM(J384:J390)</f>
        <v>0</v>
      </c>
      <c r="K391" s="27"/>
      <c r="L391" s="21">
        <f t="shared" ref="L391:L433" si="276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77">SUM(G392:G394)</f>
        <v>0</v>
      </c>
      <c r="H395" s="21">
        <f t="shared" ref="H395" si="278">SUM(H392:H394)</f>
        <v>0</v>
      </c>
      <c r="I395" s="21">
        <f t="shared" ref="I395" si="279">SUM(I392:I394)</f>
        <v>0</v>
      </c>
      <c r="J395" s="21">
        <f t="shared" ref="J395" si="280">SUM(J392:J394)</f>
        <v>0</v>
      </c>
      <c r="K395" s="27"/>
      <c r="L395" s="21">
        <f t="shared" ref="L395" ca="1" si="281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91</v>
      </c>
      <c r="F396" s="51">
        <v>200</v>
      </c>
      <c r="G396" s="51">
        <v>0</v>
      </c>
      <c r="H396" s="51">
        <v>0</v>
      </c>
      <c r="I396" s="51"/>
      <c r="J396" s="51">
        <v>44</v>
      </c>
      <c r="K396" s="52" t="s">
        <v>51</v>
      </c>
      <c r="L396" s="51">
        <v>13.41</v>
      </c>
    </row>
    <row r="397" spans="1:12" ht="25.5">
      <c r="A397" s="25"/>
      <c r="B397" s="16"/>
      <c r="C397" s="11"/>
      <c r="D397" s="7" t="s">
        <v>28</v>
      </c>
      <c r="E397" s="50" t="s">
        <v>63</v>
      </c>
      <c r="F397" s="51">
        <v>200</v>
      </c>
      <c r="G397" s="51">
        <v>7</v>
      </c>
      <c r="H397" s="51">
        <v>3</v>
      </c>
      <c r="I397" s="51">
        <v>15</v>
      </c>
      <c r="J397" s="51">
        <v>111</v>
      </c>
      <c r="K397" s="52" t="s">
        <v>64</v>
      </c>
      <c r="L397" s="51">
        <v>12.5</v>
      </c>
    </row>
    <row r="398" spans="1:12" ht="15">
      <c r="A398" s="25"/>
      <c r="B398" s="16"/>
      <c r="C398" s="11"/>
      <c r="D398" s="7" t="s">
        <v>29</v>
      </c>
      <c r="E398" s="50" t="s">
        <v>136</v>
      </c>
      <c r="F398" s="51">
        <v>80</v>
      </c>
      <c r="G398" s="51">
        <v>8</v>
      </c>
      <c r="H398" s="51">
        <v>7</v>
      </c>
      <c r="I398" s="51">
        <v>5</v>
      </c>
      <c r="J398" s="51">
        <v>109</v>
      </c>
      <c r="K398" s="52" t="s">
        <v>87</v>
      </c>
      <c r="L398" s="51">
        <v>20</v>
      </c>
    </row>
    <row r="399" spans="1:12" ht="15">
      <c r="A399" s="25"/>
      <c r="B399" s="16"/>
      <c r="C399" s="11"/>
      <c r="D399" s="7" t="s">
        <v>30</v>
      </c>
      <c r="E399" s="50" t="s">
        <v>88</v>
      </c>
      <c r="F399" s="51">
        <v>150</v>
      </c>
      <c r="G399" s="51">
        <v>5</v>
      </c>
      <c r="H399" s="51">
        <v>5</v>
      </c>
      <c r="I399" s="51">
        <v>33</v>
      </c>
      <c r="J399" s="51">
        <v>197</v>
      </c>
      <c r="K399" s="52" t="s">
        <v>120</v>
      </c>
      <c r="L399" s="51">
        <v>0.57999999999999996</v>
      </c>
    </row>
    <row r="400" spans="1:12" ht="25.5">
      <c r="A400" s="25"/>
      <c r="B400" s="16"/>
      <c r="C400" s="11"/>
      <c r="D400" s="7" t="s">
        <v>31</v>
      </c>
      <c r="E400" s="50" t="s">
        <v>65</v>
      </c>
      <c r="F400" s="51">
        <v>200</v>
      </c>
      <c r="G400" s="51">
        <v>0</v>
      </c>
      <c r="H400" s="51">
        <v>0</v>
      </c>
      <c r="I400" s="51">
        <v>12</v>
      </c>
      <c r="J400" s="51">
        <v>234</v>
      </c>
      <c r="K400" s="52" t="s">
        <v>66</v>
      </c>
      <c r="L400" s="51">
        <v>8.5</v>
      </c>
    </row>
    <row r="401" spans="1:12" ht="15">
      <c r="A401" s="25"/>
      <c r="B401" s="16"/>
      <c r="C401" s="11"/>
      <c r="D401" s="7" t="s">
        <v>32</v>
      </c>
      <c r="E401" s="50" t="s">
        <v>50</v>
      </c>
      <c r="F401" s="51">
        <v>150</v>
      </c>
      <c r="G401" s="51">
        <v>11.4</v>
      </c>
      <c r="H401" s="51">
        <v>1.2</v>
      </c>
      <c r="I401" s="51">
        <v>73.8</v>
      </c>
      <c r="J401" s="51">
        <v>351.6</v>
      </c>
      <c r="K401" s="52" t="s">
        <v>51</v>
      </c>
      <c r="L401" s="51">
        <v>9.5</v>
      </c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 t="s">
        <v>60</v>
      </c>
      <c r="E403" s="50" t="s">
        <v>61</v>
      </c>
      <c r="F403" s="51">
        <v>100</v>
      </c>
      <c r="G403" s="51">
        <v>3.3</v>
      </c>
      <c r="H403" s="51">
        <v>2.4</v>
      </c>
      <c r="I403" s="51">
        <v>8.9</v>
      </c>
      <c r="J403" s="51">
        <v>70.599999999999994</v>
      </c>
      <c r="K403" s="52" t="s">
        <v>122</v>
      </c>
      <c r="L403" s="51">
        <v>9.23</v>
      </c>
    </row>
    <row r="404" spans="1:12" ht="15">
      <c r="A404" s="25"/>
      <c r="B404" s="16"/>
      <c r="C404" s="11"/>
      <c r="D404" s="6"/>
      <c r="E404" s="50" t="s">
        <v>81</v>
      </c>
      <c r="F404" s="51">
        <v>150</v>
      </c>
      <c r="G404" s="51">
        <v>13</v>
      </c>
      <c r="H404" s="51">
        <v>21</v>
      </c>
      <c r="I404" s="51">
        <v>122</v>
      </c>
      <c r="J404" s="51">
        <v>748</v>
      </c>
      <c r="K404" s="52" t="s">
        <v>51</v>
      </c>
      <c r="L404" s="51">
        <v>22</v>
      </c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1230</v>
      </c>
      <c r="G405" s="21">
        <f t="shared" ref="G405" si="282">SUM(G396:G404)</f>
        <v>47.699999999999996</v>
      </c>
      <c r="H405" s="21">
        <f t="shared" ref="H405" si="283">SUM(H396:H404)</f>
        <v>39.599999999999994</v>
      </c>
      <c r="I405" s="21">
        <f t="shared" ref="I405" si="284">SUM(I396:I404)</f>
        <v>269.70000000000005</v>
      </c>
      <c r="J405" s="21">
        <f t="shared" ref="J405" si="285">SUM(J396:J404)</f>
        <v>1865.1999999999998</v>
      </c>
      <c r="K405" s="27"/>
      <c r="L405" s="21">
        <f t="shared" ref="L405" ca="1" si="286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87">SUM(G406:G409)</f>
        <v>0</v>
      </c>
      <c r="H410" s="21">
        <f t="shared" ref="H410" si="288">SUM(H406:H409)</f>
        <v>0</v>
      </c>
      <c r="I410" s="21">
        <f t="shared" ref="I410" si="289">SUM(I406:I409)</f>
        <v>0</v>
      </c>
      <c r="J410" s="21">
        <f t="shared" ref="J410" si="290">SUM(J406:J409)</f>
        <v>0</v>
      </c>
      <c r="K410" s="27"/>
      <c r="L410" s="21">
        <f t="shared" ref="L410" ca="1" si="291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92">SUM(G411:G416)</f>
        <v>0</v>
      </c>
      <c r="H417" s="21">
        <f t="shared" ref="H417" si="293">SUM(H411:H416)</f>
        <v>0</v>
      </c>
      <c r="I417" s="21">
        <f t="shared" ref="I417" si="294">SUM(I411:I416)</f>
        <v>0</v>
      </c>
      <c r="J417" s="21">
        <f t="shared" ref="J417" si="295">SUM(J411:J416)</f>
        <v>0</v>
      </c>
      <c r="K417" s="27"/>
      <c r="L417" s="21">
        <f t="shared" ref="L417" ca="1" si="296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97">SUM(G418:G423)</f>
        <v>0</v>
      </c>
      <c r="H424" s="21">
        <f t="shared" ref="H424" si="298">SUM(H418:H423)</f>
        <v>0</v>
      </c>
      <c r="I424" s="21">
        <f t="shared" ref="I424" si="299">SUM(I418:I423)</f>
        <v>0</v>
      </c>
      <c r="J424" s="21">
        <f t="shared" ref="J424" si="300">SUM(J418:J423)</f>
        <v>0</v>
      </c>
      <c r="K424" s="27"/>
      <c r="L424" s="21">
        <f t="shared" ref="L424" ca="1" si="301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1230</v>
      </c>
      <c r="G425" s="34">
        <f t="shared" ref="G425" si="302">G391+G395+G405+G410+G417+G424</f>
        <v>47.699999999999996</v>
      </c>
      <c r="H425" s="34">
        <f t="shared" ref="H425" si="303">H391+H395+H405+H410+H417+H424</f>
        <v>39.599999999999994</v>
      </c>
      <c r="I425" s="34">
        <f t="shared" ref="I425" si="304">I391+I395+I405+I410+I417+I424</f>
        <v>269.70000000000005</v>
      </c>
      <c r="J425" s="34">
        <f t="shared" ref="J425" si="305">J391+J395+J405+J410+J417+J424</f>
        <v>1865.1999999999998</v>
      </c>
      <c r="K425" s="35"/>
      <c r="L425" s="34">
        <f t="shared" ref="L425" ca="1" si="306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07">SUM(G426:G432)</f>
        <v>0</v>
      </c>
      <c r="H433" s="21">
        <f t="shared" ref="H433" si="308">SUM(H426:H432)</f>
        <v>0</v>
      </c>
      <c r="I433" s="21">
        <f t="shared" ref="I433" si="309">SUM(I426:I432)</f>
        <v>0</v>
      </c>
      <c r="J433" s="21">
        <f t="shared" ref="J433" si="310">SUM(J426:J432)</f>
        <v>0</v>
      </c>
      <c r="K433" s="27"/>
      <c r="L433" s="21">
        <f t="shared" si="276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11">SUM(G434:G436)</f>
        <v>0</v>
      </c>
      <c r="H437" s="21">
        <f t="shared" ref="H437" si="312">SUM(H434:H436)</f>
        <v>0</v>
      </c>
      <c r="I437" s="21">
        <f t="shared" ref="I437" si="313">SUM(I434:I436)</f>
        <v>0</v>
      </c>
      <c r="J437" s="21">
        <f t="shared" ref="J437" si="314">SUM(J434:J436)</f>
        <v>0</v>
      </c>
      <c r="K437" s="27"/>
      <c r="L437" s="21">
        <f t="shared" ref="L437" ca="1" si="315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94</v>
      </c>
      <c r="F438" s="51">
        <v>100</v>
      </c>
      <c r="G438" s="51">
        <v>1</v>
      </c>
      <c r="H438" s="51">
        <v>0</v>
      </c>
      <c r="I438" s="51">
        <v>4</v>
      </c>
      <c r="J438" s="51">
        <v>21</v>
      </c>
      <c r="K438" s="52" t="s">
        <v>95</v>
      </c>
      <c r="L438" s="51">
        <v>29.38</v>
      </c>
    </row>
    <row r="439" spans="1:12" ht="25.5">
      <c r="A439" s="25"/>
      <c r="B439" s="16"/>
      <c r="C439" s="11"/>
      <c r="D439" s="7" t="s">
        <v>28</v>
      </c>
      <c r="E439" s="50" t="s">
        <v>92</v>
      </c>
      <c r="F439" s="51">
        <v>200</v>
      </c>
      <c r="G439" s="51">
        <v>7</v>
      </c>
      <c r="H439" s="51">
        <v>4</v>
      </c>
      <c r="I439" s="51">
        <v>23</v>
      </c>
      <c r="J439" s="51">
        <v>150</v>
      </c>
      <c r="K439" s="52" t="s">
        <v>93</v>
      </c>
      <c r="L439" s="51">
        <v>5.56</v>
      </c>
    </row>
    <row r="440" spans="1:12" ht="25.5">
      <c r="A440" s="25"/>
      <c r="B440" s="16"/>
      <c r="C440" s="11"/>
      <c r="D440" s="7" t="s">
        <v>29</v>
      </c>
      <c r="E440" s="50" t="s">
        <v>47</v>
      </c>
      <c r="F440" s="51">
        <v>200</v>
      </c>
      <c r="G440" s="51">
        <v>19</v>
      </c>
      <c r="H440" s="51">
        <v>7</v>
      </c>
      <c r="I440" s="51">
        <v>33</v>
      </c>
      <c r="J440" s="51">
        <v>273</v>
      </c>
      <c r="K440" s="52" t="s">
        <v>48</v>
      </c>
      <c r="L440" s="51">
        <v>27.8</v>
      </c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25.5">
      <c r="A442" s="25"/>
      <c r="B442" s="16"/>
      <c r="C442" s="11"/>
      <c r="D442" s="7" t="s">
        <v>31</v>
      </c>
      <c r="E442" s="50" t="s">
        <v>55</v>
      </c>
      <c r="F442" s="51">
        <v>200</v>
      </c>
      <c r="G442" s="51">
        <v>0</v>
      </c>
      <c r="H442" s="51">
        <v>0</v>
      </c>
      <c r="I442" s="51">
        <v>5</v>
      </c>
      <c r="J442" s="51">
        <v>21</v>
      </c>
      <c r="K442" s="52" t="s">
        <v>96</v>
      </c>
      <c r="L442" s="51">
        <v>7</v>
      </c>
    </row>
    <row r="443" spans="1:12" ht="15">
      <c r="A443" s="25"/>
      <c r="B443" s="16"/>
      <c r="C443" s="11"/>
      <c r="D443" s="7" t="s">
        <v>32</v>
      </c>
      <c r="E443" s="50" t="s">
        <v>50</v>
      </c>
      <c r="F443" s="51">
        <v>150</v>
      </c>
      <c r="G443" s="51">
        <v>11.4</v>
      </c>
      <c r="H443" s="51">
        <v>1.2</v>
      </c>
      <c r="I443" s="51">
        <v>73.8</v>
      </c>
      <c r="J443" s="51">
        <v>351.6</v>
      </c>
      <c r="K443" s="52" t="s">
        <v>51</v>
      </c>
      <c r="L443" s="51">
        <v>9.5</v>
      </c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850</v>
      </c>
      <c r="G447" s="21">
        <f t="shared" ref="G447" si="316">SUM(G438:G446)</f>
        <v>38.4</v>
      </c>
      <c r="H447" s="21">
        <f t="shared" ref="H447" si="317">SUM(H438:H446)</f>
        <v>12.2</v>
      </c>
      <c r="I447" s="21">
        <f t="shared" ref="I447" si="318">SUM(I438:I446)</f>
        <v>138.80000000000001</v>
      </c>
      <c r="J447" s="21">
        <f t="shared" ref="J447" si="319">SUM(J438:J446)</f>
        <v>816.6</v>
      </c>
      <c r="K447" s="27"/>
      <c r="L447" s="21">
        <f t="shared" ref="L447" ca="1" si="320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21">SUM(G448:G451)</f>
        <v>0</v>
      </c>
      <c r="H452" s="21">
        <f t="shared" ref="H452" si="322">SUM(H448:H451)</f>
        <v>0</v>
      </c>
      <c r="I452" s="21">
        <f t="shared" ref="I452" si="323">SUM(I448:I451)</f>
        <v>0</v>
      </c>
      <c r="J452" s="21">
        <f t="shared" ref="J452" si="324">SUM(J448:J451)</f>
        <v>0</v>
      </c>
      <c r="K452" s="27"/>
      <c r="L452" s="21">
        <f t="shared" ref="L452" ca="1" si="325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26">SUM(G453:G458)</f>
        <v>0</v>
      </c>
      <c r="H459" s="21">
        <f t="shared" ref="H459" si="327">SUM(H453:H458)</f>
        <v>0</v>
      </c>
      <c r="I459" s="21">
        <f t="shared" ref="I459" si="328">SUM(I453:I458)</f>
        <v>0</v>
      </c>
      <c r="J459" s="21">
        <f t="shared" ref="J459" si="329">SUM(J453:J458)</f>
        <v>0</v>
      </c>
      <c r="K459" s="27"/>
      <c r="L459" s="21">
        <f t="shared" ref="L459" ca="1" si="330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31">SUM(G460:G465)</f>
        <v>0</v>
      </c>
      <c r="H466" s="21">
        <f t="shared" ref="H466" si="332">SUM(H460:H465)</f>
        <v>0</v>
      </c>
      <c r="I466" s="21">
        <f t="shared" ref="I466" si="333">SUM(I460:I465)</f>
        <v>0</v>
      </c>
      <c r="J466" s="21">
        <f t="shared" ref="J466" si="334">SUM(J460:J465)</f>
        <v>0</v>
      </c>
      <c r="K466" s="27"/>
      <c r="L466" s="21">
        <f t="shared" ref="L466" ca="1" si="335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850</v>
      </c>
      <c r="G467" s="34">
        <f t="shared" ref="G467" si="336">G433+G437+G447+G452+G459+G466</f>
        <v>38.4</v>
      </c>
      <c r="H467" s="34">
        <f t="shared" ref="H467" si="337">H433+H437+H447+H452+H459+H466</f>
        <v>12.2</v>
      </c>
      <c r="I467" s="34">
        <f t="shared" ref="I467" si="338">I433+I437+I447+I452+I459+I466</f>
        <v>138.80000000000001</v>
      </c>
      <c r="J467" s="34">
        <f t="shared" ref="J467" si="339">J433+J437+J447+J452+J459+J466</f>
        <v>816.6</v>
      </c>
      <c r="K467" s="35"/>
      <c r="L467" s="34">
        <f t="shared" ref="L467" ca="1" si="340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41">SUM(G468:G474)</f>
        <v>0</v>
      </c>
      <c r="H475" s="21">
        <f t="shared" ref="H475" si="342">SUM(H468:H474)</f>
        <v>0</v>
      </c>
      <c r="I475" s="21">
        <f t="shared" ref="I475" si="343">SUM(I468:I474)</f>
        <v>0</v>
      </c>
      <c r="J475" s="21">
        <f t="shared" ref="J475" si="344">SUM(J468:J474)</f>
        <v>0</v>
      </c>
      <c r="K475" s="27"/>
      <c r="L475" s="21">
        <f t="shared" ref="L475:L517" si="345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46">SUM(G476:G478)</f>
        <v>0</v>
      </c>
      <c r="H479" s="21">
        <f t="shared" ref="H479" si="347">SUM(H476:H478)</f>
        <v>0</v>
      </c>
      <c r="I479" s="21">
        <f t="shared" ref="I479" si="348">SUM(I476:I478)</f>
        <v>0</v>
      </c>
      <c r="J479" s="21">
        <f t="shared" ref="J479" si="349">SUM(J476:J478)</f>
        <v>0</v>
      </c>
      <c r="K479" s="27"/>
      <c r="L479" s="21">
        <f t="shared" ref="L479" ca="1" si="350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97</v>
      </c>
      <c r="F480" s="51">
        <v>70</v>
      </c>
      <c r="G480" s="51">
        <v>2</v>
      </c>
      <c r="H480" s="51">
        <v>7</v>
      </c>
      <c r="I480" s="51">
        <v>7</v>
      </c>
      <c r="J480" s="51">
        <v>100</v>
      </c>
      <c r="K480" s="52" t="s">
        <v>98</v>
      </c>
      <c r="L480" s="51">
        <v>7.7</v>
      </c>
    </row>
    <row r="481" spans="1:12" ht="25.5">
      <c r="A481" s="25"/>
      <c r="B481" s="16"/>
      <c r="C481" s="11"/>
      <c r="D481" s="7" t="s">
        <v>28</v>
      </c>
      <c r="E481" s="50" t="s">
        <v>53</v>
      </c>
      <c r="F481" s="51">
        <v>200</v>
      </c>
      <c r="G481" s="51">
        <v>5</v>
      </c>
      <c r="H481" s="51">
        <v>6</v>
      </c>
      <c r="I481" s="51">
        <v>12</v>
      </c>
      <c r="J481" s="51">
        <v>116</v>
      </c>
      <c r="K481" s="52" t="s">
        <v>54</v>
      </c>
      <c r="L481" s="51">
        <v>15</v>
      </c>
    </row>
    <row r="482" spans="1:12" ht="15">
      <c r="A482" s="25"/>
      <c r="B482" s="16"/>
      <c r="C482" s="11"/>
      <c r="D482" s="7" t="s">
        <v>29</v>
      </c>
      <c r="E482" s="50" t="s">
        <v>99</v>
      </c>
      <c r="F482" s="51">
        <v>65</v>
      </c>
      <c r="G482" s="51">
        <v>8</v>
      </c>
      <c r="H482" s="51">
        <v>7</v>
      </c>
      <c r="I482" s="51">
        <v>5</v>
      </c>
      <c r="J482" s="51">
        <v>109</v>
      </c>
      <c r="K482" s="52" t="s">
        <v>87</v>
      </c>
      <c r="L482" s="51">
        <v>20</v>
      </c>
    </row>
    <row r="483" spans="1:12" ht="15">
      <c r="A483" s="25"/>
      <c r="B483" s="16"/>
      <c r="C483" s="11"/>
      <c r="D483" s="7" t="s">
        <v>30</v>
      </c>
      <c r="E483" s="50" t="s">
        <v>100</v>
      </c>
      <c r="F483" s="51">
        <v>180</v>
      </c>
      <c r="G483" s="51">
        <v>4</v>
      </c>
      <c r="H483" s="51">
        <v>6</v>
      </c>
      <c r="I483" s="51">
        <v>44</v>
      </c>
      <c r="J483" s="51">
        <v>244</v>
      </c>
      <c r="K483" s="52" t="s">
        <v>101</v>
      </c>
      <c r="L483" s="51">
        <v>20</v>
      </c>
    </row>
    <row r="484" spans="1:12" ht="25.5">
      <c r="A484" s="25"/>
      <c r="B484" s="16"/>
      <c r="C484" s="11"/>
      <c r="D484" s="7" t="s">
        <v>31</v>
      </c>
      <c r="E484" s="50" t="s">
        <v>73</v>
      </c>
      <c r="F484" s="51">
        <v>200</v>
      </c>
      <c r="G484" s="51">
        <v>5</v>
      </c>
      <c r="H484" s="51">
        <v>4</v>
      </c>
      <c r="I484" s="51">
        <v>13</v>
      </c>
      <c r="J484" s="51">
        <v>100</v>
      </c>
      <c r="K484" s="52" t="s">
        <v>102</v>
      </c>
      <c r="L484" s="51">
        <v>10.5</v>
      </c>
    </row>
    <row r="485" spans="1:12" ht="15">
      <c r="A485" s="25"/>
      <c r="B485" s="16"/>
      <c r="C485" s="11"/>
      <c r="D485" s="7" t="s">
        <v>32</v>
      </c>
      <c r="E485" s="50" t="s">
        <v>50</v>
      </c>
      <c r="F485" s="51">
        <v>150</v>
      </c>
      <c r="G485" s="51">
        <v>11.4</v>
      </c>
      <c r="H485" s="51">
        <v>1.2</v>
      </c>
      <c r="I485" s="51">
        <v>73.8</v>
      </c>
      <c r="J485" s="51">
        <v>351.6</v>
      </c>
      <c r="K485" s="52" t="s">
        <v>51</v>
      </c>
      <c r="L485" s="51">
        <v>9.5</v>
      </c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 t="s">
        <v>60</v>
      </c>
      <c r="E487" s="50" t="s">
        <v>61</v>
      </c>
      <c r="F487" s="51">
        <v>100</v>
      </c>
      <c r="G487" s="51">
        <v>3.3</v>
      </c>
      <c r="H487" s="51">
        <v>2.4</v>
      </c>
      <c r="I487" s="51">
        <v>8.9</v>
      </c>
      <c r="J487" s="51">
        <v>70.599999999999994</v>
      </c>
      <c r="K487" s="52" t="s">
        <v>122</v>
      </c>
      <c r="L487" s="51">
        <v>9.23</v>
      </c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965</v>
      </c>
      <c r="G489" s="21">
        <f t="shared" ref="G489" si="351">SUM(G480:G488)</f>
        <v>38.699999999999996</v>
      </c>
      <c r="H489" s="21">
        <f t="shared" ref="H489" si="352">SUM(H480:H488)</f>
        <v>33.6</v>
      </c>
      <c r="I489" s="21">
        <f t="shared" ref="I489" si="353">SUM(I480:I488)</f>
        <v>163.70000000000002</v>
      </c>
      <c r="J489" s="21">
        <f t="shared" ref="J489" si="354">SUM(J480:J488)</f>
        <v>1091.2</v>
      </c>
      <c r="K489" s="27"/>
      <c r="L489" s="21">
        <f t="shared" ref="L489" ca="1" si="355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56">SUM(G490:G493)</f>
        <v>0</v>
      </c>
      <c r="H494" s="21">
        <f t="shared" ref="H494" si="357">SUM(H490:H493)</f>
        <v>0</v>
      </c>
      <c r="I494" s="21">
        <f t="shared" ref="I494" si="358">SUM(I490:I493)</f>
        <v>0</v>
      </c>
      <c r="J494" s="21">
        <f t="shared" ref="J494" si="359">SUM(J490:J493)</f>
        <v>0</v>
      </c>
      <c r="K494" s="27"/>
      <c r="L494" s="21">
        <f t="shared" ref="L494" ca="1" si="360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61">SUM(G495:G500)</f>
        <v>0</v>
      </c>
      <c r="H501" s="21">
        <f t="shared" ref="H501" si="362">SUM(H495:H500)</f>
        <v>0</v>
      </c>
      <c r="I501" s="21">
        <f t="shared" ref="I501" si="363">SUM(I495:I500)</f>
        <v>0</v>
      </c>
      <c r="J501" s="21">
        <f t="shared" ref="J501" si="364">SUM(J495:J500)</f>
        <v>0</v>
      </c>
      <c r="K501" s="27"/>
      <c r="L501" s="21">
        <f t="shared" ref="L501" ca="1" si="365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66">SUM(G502:G507)</f>
        <v>0</v>
      </c>
      <c r="H508" s="21">
        <f t="shared" ref="H508" si="367">SUM(H502:H507)</f>
        <v>0</v>
      </c>
      <c r="I508" s="21">
        <f t="shared" ref="I508" si="368">SUM(I502:I507)</f>
        <v>0</v>
      </c>
      <c r="J508" s="21">
        <f t="shared" ref="J508" si="369">SUM(J502:J507)</f>
        <v>0</v>
      </c>
      <c r="K508" s="27"/>
      <c r="L508" s="21">
        <f t="shared" ref="L508" ca="1" si="370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965</v>
      </c>
      <c r="G509" s="34">
        <f t="shared" ref="G509" si="371">G475+G479+G489+G494+G501+G508</f>
        <v>38.699999999999996</v>
      </c>
      <c r="H509" s="34">
        <f t="shared" ref="H509" si="372">H475+H479+H489+H494+H501+H508</f>
        <v>33.6</v>
      </c>
      <c r="I509" s="34">
        <f t="shared" ref="I509" si="373">I475+I479+I489+I494+I501+I508</f>
        <v>163.70000000000002</v>
      </c>
      <c r="J509" s="34">
        <f t="shared" ref="J509" si="374">J475+J479+J489+J494+J501+J508</f>
        <v>1091.2</v>
      </c>
      <c r="K509" s="35"/>
      <c r="L509" s="34">
        <f t="shared" ref="L509" ca="1" si="375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76">SUM(G510:G516)</f>
        <v>0</v>
      </c>
      <c r="H517" s="21">
        <f t="shared" ref="H517" si="377">SUM(H510:H516)</f>
        <v>0</v>
      </c>
      <c r="I517" s="21">
        <f t="shared" ref="I517" si="378">SUM(I510:I516)</f>
        <v>0</v>
      </c>
      <c r="J517" s="21">
        <f t="shared" ref="J517" si="379">SUM(J510:J516)</f>
        <v>0</v>
      </c>
      <c r="K517" s="27"/>
      <c r="L517" s="21">
        <f t="shared" si="345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80">SUM(G518:G520)</f>
        <v>0</v>
      </c>
      <c r="H521" s="21">
        <f t="shared" ref="H521" si="381">SUM(H518:H520)</f>
        <v>0</v>
      </c>
      <c r="I521" s="21">
        <f t="shared" ref="I521" si="382">SUM(I518:I520)</f>
        <v>0</v>
      </c>
      <c r="J521" s="21">
        <f t="shared" ref="J521" si="383">SUM(J518:J520)</f>
        <v>0</v>
      </c>
      <c r="K521" s="27"/>
      <c r="L521" s="21">
        <f t="shared" ref="L521" ca="1" si="384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103</v>
      </c>
      <c r="F522" s="51">
        <v>60</v>
      </c>
      <c r="G522" s="51">
        <v>14</v>
      </c>
      <c r="H522" s="51">
        <v>18</v>
      </c>
      <c r="I522" s="51">
        <v>0</v>
      </c>
      <c r="J522" s="51">
        <v>215</v>
      </c>
      <c r="K522" s="52" t="s">
        <v>72</v>
      </c>
      <c r="L522" s="51">
        <v>20.5</v>
      </c>
    </row>
    <row r="523" spans="1:12" ht="15">
      <c r="A523" s="25"/>
      <c r="B523" s="16"/>
      <c r="C523" s="11"/>
      <c r="D523" s="7" t="s">
        <v>28</v>
      </c>
      <c r="E523" s="50" t="s">
        <v>104</v>
      </c>
      <c r="F523" s="51">
        <v>200</v>
      </c>
      <c r="G523" s="51">
        <v>6</v>
      </c>
      <c r="H523" s="51">
        <v>6</v>
      </c>
      <c r="I523" s="51">
        <v>33</v>
      </c>
      <c r="J523" s="51">
        <v>208</v>
      </c>
      <c r="K523" s="52" t="s">
        <v>105</v>
      </c>
      <c r="L523" s="51">
        <v>12.6</v>
      </c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25.5">
      <c r="A526" s="25"/>
      <c r="B526" s="16"/>
      <c r="C526" s="11"/>
      <c r="D526" s="7" t="s">
        <v>31</v>
      </c>
      <c r="E526" s="50" t="s">
        <v>55</v>
      </c>
      <c r="F526" s="51">
        <v>200</v>
      </c>
      <c r="G526" s="51">
        <v>5</v>
      </c>
      <c r="H526" s="51">
        <v>4</v>
      </c>
      <c r="I526" s="51">
        <v>13</v>
      </c>
      <c r="J526" s="51">
        <v>100</v>
      </c>
      <c r="K526" s="52" t="s">
        <v>106</v>
      </c>
      <c r="L526" s="51">
        <v>10</v>
      </c>
    </row>
    <row r="527" spans="1:12" ht="15">
      <c r="A527" s="25"/>
      <c r="B527" s="16"/>
      <c r="C527" s="11"/>
      <c r="D527" s="7" t="s">
        <v>32</v>
      </c>
      <c r="E527" s="50" t="s">
        <v>50</v>
      </c>
      <c r="F527" s="51">
        <v>150</v>
      </c>
      <c r="G527" s="51">
        <v>11.4</v>
      </c>
      <c r="H527" s="51">
        <v>1.2</v>
      </c>
      <c r="I527" s="51">
        <v>73.8</v>
      </c>
      <c r="J527" s="51">
        <v>351.6</v>
      </c>
      <c r="K527" s="52" t="s">
        <v>51</v>
      </c>
      <c r="L527" s="51">
        <v>9.5</v>
      </c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25.5">
      <c r="A529" s="25"/>
      <c r="B529" s="16"/>
      <c r="C529" s="11"/>
      <c r="D529" s="6"/>
      <c r="E529" s="50" t="s">
        <v>107</v>
      </c>
      <c r="F529" s="51">
        <v>10</v>
      </c>
      <c r="G529" s="51">
        <v>0</v>
      </c>
      <c r="H529" s="51">
        <v>7</v>
      </c>
      <c r="I529" s="51">
        <v>0</v>
      </c>
      <c r="J529" s="51">
        <v>66</v>
      </c>
      <c r="K529" s="52" t="s">
        <v>108</v>
      </c>
      <c r="L529" s="51">
        <v>8.1999999999999993</v>
      </c>
    </row>
    <row r="530" spans="1:12" ht="15">
      <c r="A530" s="25"/>
      <c r="B530" s="16"/>
      <c r="C530" s="11"/>
      <c r="D530" s="6"/>
      <c r="E530" s="50" t="s">
        <v>109</v>
      </c>
      <c r="F530" s="51">
        <v>120</v>
      </c>
      <c r="G530" s="51">
        <v>7</v>
      </c>
      <c r="H530" s="51">
        <v>6</v>
      </c>
      <c r="I530" s="51">
        <v>90</v>
      </c>
      <c r="J530" s="51">
        <v>439</v>
      </c>
      <c r="K530" s="52" t="s">
        <v>51</v>
      </c>
      <c r="L530" s="51">
        <v>15</v>
      </c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740</v>
      </c>
      <c r="G531" s="21">
        <f t="shared" ref="G531" si="385">SUM(G522:G530)</f>
        <v>43.4</v>
      </c>
      <c r="H531" s="21">
        <f t="shared" ref="H531" si="386">SUM(H522:H530)</f>
        <v>42.2</v>
      </c>
      <c r="I531" s="21">
        <f t="shared" ref="I531" si="387">SUM(I522:I530)</f>
        <v>209.8</v>
      </c>
      <c r="J531" s="21">
        <f t="shared" ref="J531" si="388">SUM(J522:J530)</f>
        <v>1379.6</v>
      </c>
      <c r="K531" s="27"/>
      <c r="L531" s="21">
        <f t="shared" ref="L531" ca="1" si="389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90">SUM(G532:G535)</f>
        <v>0</v>
      </c>
      <c r="H536" s="21">
        <f t="shared" ref="H536" si="391">SUM(H532:H535)</f>
        <v>0</v>
      </c>
      <c r="I536" s="21">
        <f t="shared" ref="I536" si="392">SUM(I532:I535)</f>
        <v>0</v>
      </c>
      <c r="J536" s="21">
        <f t="shared" ref="J536" si="393">SUM(J532:J535)</f>
        <v>0</v>
      </c>
      <c r="K536" s="27"/>
      <c r="L536" s="21">
        <f t="shared" ref="L536" ca="1" si="394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95">SUM(G537:G542)</f>
        <v>0</v>
      </c>
      <c r="H543" s="21">
        <f t="shared" ref="H543" si="396">SUM(H537:H542)</f>
        <v>0</v>
      </c>
      <c r="I543" s="21">
        <f t="shared" ref="I543" si="397">SUM(I537:I542)</f>
        <v>0</v>
      </c>
      <c r="J543" s="21">
        <f t="shared" ref="J543" si="398">SUM(J537:J542)</f>
        <v>0</v>
      </c>
      <c r="K543" s="27"/>
      <c r="L543" s="21">
        <f t="shared" ref="L543" ca="1" si="399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00">SUM(G544:G549)</f>
        <v>0</v>
      </c>
      <c r="H550" s="21">
        <f t="shared" ref="H550" si="401">SUM(H544:H549)</f>
        <v>0</v>
      </c>
      <c r="I550" s="21">
        <f t="shared" ref="I550" si="402">SUM(I544:I549)</f>
        <v>0</v>
      </c>
      <c r="J550" s="21">
        <f t="shared" ref="J550" si="403">SUM(J544:J549)</f>
        <v>0</v>
      </c>
      <c r="K550" s="27"/>
      <c r="L550" s="21">
        <f t="shared" ref="L550" ca="1" si="404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740</v>
      </c>
      <c r="G551" s="34">
        <f t="shared" ref="G551" si="405">G517+G521+G531+G536+G543+G550</f>
        <v>43.4</v>
      </c>
      <c r="H551" s="34">
        <f t="shared" ref="H551" si="406">H517+H521+H531+H536+H543+H550</f>
        <v>42.2</v>
      </c>
      <c r="I551" s="34">
        <f t="shared" ref="I551" si="407">I517+I521+I531+I536+I543+I550</f>
        <v>209.8</v>
      </c>
      <c r="J551" s="34">
        <f t="shared" ref="J551" si="408">J517+J521+J531+J536+J543+J550</f>
        <v>1379.6</v>
      </c>
      <c r="K551" s="35"/>
      <c r="L551" s="34">
        <f t="shared" ref="L551" ca="1" si="409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10">SUM(G552:G558)</f>
        <v>0</v>
      </c>
      <c r="H559" s="21">
        <f t="shared" ref="H559" si="411">SUM(H552:H558)</f>
        <v>0</v>
      </c>
      <c r="I559" s="21">
        <f t="shared" ref="I559" si="412">SUM(I552:I558)</f>
        <v>0</v>
      </c>
      <c r="J559" s="21">
        <f t="shared" ref="J559" si="413">SUM(J552:J558)</f>
        <v>0</v>
      </c>
      <c r="K559" s="27"/>
      <c r="L559" s="21">
        <f t="shared" ref="L559" si="414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15">SUM(G560:G562)</f>
        <v>0</v>
      </c>
      <c r="H563" s="21">
        <f t="shared" ref="H563" si="416">SUM(H560:H562)</f>
        <v>0</v>
      </c>
      <c r="I563" s="21">
        <f t="shared" ref="I563" si="417">SUM(I560:I562)</f>
        <v>0</v>
      </c>
      <c r="J563" s="21">
        <f t="shared" ref="J563" si="418">SUM(J560:J562)</f>
        <v>0</v>
      </c>
      <c r="K563" s="27"/>
      <c r="L563" s="21">
        <f t="shared" ref="L563" ca="1" si="419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20">SUM(G564:G572)</f>
        <v>0</v>
      </c>
      <c r="H573" s="21">
        <f t="shared" ref="H573" si="421">SUM(H564:H572)</f>
        <v>0</v>
      </c>
      <c r="I573" s="21">
        <f t="shared" ref="I573" si="422">SUM(I564:I572)</f>
        <v>0</v>
      </c>
      <c r="J573" s="21">
        <f t="shared" ref="J573" si="423">SUM(J564:J572)</f>
        <v>0</v>
      </c>
      <c r="K573" s="27"/>
      <c r="L573" s="21">
        <f t="shared" ref="L573" ca="1" si="424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25">SUM(G574:G577)</f>
        <v>0</v>
      </c>
      <c r="H578" s="21">
        <f t="shared" ref="H578" si="426">SUM(H574:H577)</f>
        <v>0</v>
      </c>
      <c r="I578" s="21">
        <f t="shared" ref="I578" si="427">SUM(I574:I577)</f>
        <v>0</v>
      </c>
      <c r="J578" s="21">
        <f t="shared" ref="J578" si="428">SUM(J574:J577)</f>
        <v>0</v>
      </c>
      <c r="K578" s="27"/>
      <c r="L578" s="21">
        <f t="shared" ref="L578" ca="1" si="429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30">SUM(G579:G584)</f>
        <v>0</v>
      </c>
      <c r="H585" s="21">
        <f t="shared" ref="H585" si="431">SUM(H579:H584)</f>
        <v>0</v>
      </c>
      <c r="I585" s="21">
        <f t="shared" ref="I585" si="432">SUM(I579:I584)</f>
        <v>0</v>
      </c>
      <c r="J585" s="21">
        <f t="shared" ref="J585" si="433">SUM(J579:J584)</f>
        <v>0</v>
      </c>
      <c r="K585" s="27"/>
      <c r="L585" s="21">
        <f t="shared" ref="L585" ca="1" si="434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35">SUM(G586:G591)</f>
        <v>0</v>
      </c>
      <c r="H592" s="21">
        <f t="shared" ref="H592" si="436">SUM(H586:H591)</f>
        <v>0</v>
      </c>
      <c r="I592" s="21">
        <f t="shared" ref="I592" si="437">SUM(I586:I591)</f>
        <v>0</v>
      </c>
      <c r="J592" s="21">
        <f t="shared" ref="J592" si="438">SUM(J586:J591)</f>
        <v>0</v>
      </c>
      <c r="K592" s="27"/>
      <c r="L592" s="21">
        <f t="shared" ref="L592" ca="1" si="439">SUM(L586:L594)</f>
        <v>0</v>
      </c>
    </row>
    <row r="593" spans="1:12" ht="1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40">G559+G563+G573+G578+G585+G592</f>
        <v>0</v>
      </c>
      <c r="H593" s="40">
        <f t="shared" ref="H593" si="441">H559+H563+H573+H578+H585+H592</f>
        <v>0</v>
      </c>
      <c r="I593" s="40">
        <f t="shared" ref="I593" si="442">I559+I563+I573+I578+I585+I592</f>
        <v>0</v>
      </c>
      <c r="J593" s="40">
        <f t="shared" ref="J593" si="443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822.08333333333337</v>
      </c>
      <c r="G594" s="42">
        <f t="shared" ref="G594:L594" si="444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37.816666666666663</v>
      </c>
      <c r="H594" s="42">
        <f t="shared" si="444"/>
        <v>26.641666666666666</v>
      </c>
      <c r="I594" s="42">
        <f t="shared" si="444"/>
        <v>171.49166666666667</v>
      </c>
      <c r="J594" s="42">
        <f t="shared" si="444"/>
        <v>1072.1583333333335</v>
      </c>
      <c r="K594" s="42"/>
      <c r="L594" s="42" t="e">
        <f t="shared" ca="1" si="444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2024-03-25T17:36:44Z</dcterms:modified>
</cp:coreProperties>
</file>